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Astra 92\Astra\Dokumenty\V01-2019\"/>
    </mc:Choice>
  </mc:AlternateContent>
  <xr:revisionPtr revIDLastSave="0" documentId="13_ncr:1_{6CD62D46-E4EE-4847-8467-250DA6C5A9FA}" xr6:coauthVersionLast="40" xr6:coauthVersionMax="40" xr10:uidLastSave="{00000000-0000-0000-0000-000000000000}"/>
  <bookViews>
    <workbookView xWindow="-120" yWindow="-120" windowWidth="29040" windowHeight="15840" activeTab="1" xr2:uid="{17D249B0-F391-4F56-BEDA-F6F8455A3D54}"/>
  </bookViews>
  <sheets>
    <sheet name="Rekapitulace" sheetId="3" r:id="rId1"/>
    <sheet name="Specifikace materiálu" sheetId="2" r:id="rId2"/>
    <sheet name="Parametry" sheetId="1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3" l="1"/>
  <c r="C31" i="3"/>
  <c r="B31" i="3"/>
  <c r="C29" i="3"/>
  <c r="C28" i="3"/>
  <c r="C26" i="3"/>
  <c r="C24" i="3"/>
  <c r="C23" i="3"/>
  <c r="C22" i="3"/>
  <c r="C21" i="3"/>
  <c r="C20" i="3"/>
  <c r="C17" i="3"/>
  <c r="B17" i="3"/>
  <c r="C16" i="3"/>
  <c r="C15" i="3"/>
  <c r="C14" i="3"/>
  <c r="C13" i="3"/>
  <c r="C12" i="3"/>
  <c r="C11" i="3"/>
  <c r="C10" i="3"/>
  <c r="B10" i="3"/>
  <c r="C9" i="3"/>
  <c r="C8" i="3"/>
  <c r="D7" i="3"/>
  <c r="C7" i="3"/>
  <c r="B6" i="3"/>
  <c r="C5" i="3"/>
  <c r="B5" i="3"/>
  <c r="C4" i="3"/>
  <c r="C3" i="3"/>
  <c r="B3" i="3"/>
  <c r="F34" i="2"/>
  <c r="F32" i="2"/>
  <c r="F30" i="2"/>
  <c r="F29" i="2"/>
  <c r="F28" i="2"/>
  <c r="F26" i="2"/>
  <c r="F24" i="2"/>
  <c r="F23" i="2"/>
  <c r="F21" i="2"/>
  <c r="F19" i="2"/>
  <c r="F17" i="2"/>
  <c r="F16" i="2"/>
  <c r="F13" i="2"/>
  <c r="F11" i="2"/>
  <c r="F9" i="2"/>
  <c r="F7" i="2"/>
  <c r="F6" i="2"/>
  <c r="F5" i="2"/>
</calcChain>
</file>

<file path=xl/sharedStrings.xml><?xml version="1.0" encoding="utf-8"?>
<sst xmlns="http://schemas.openxmlformats.org/spreadsheetml/2006/main" count="289" uniqueCount="143">
  <si>
    <t>Název</t>
  </si>
  <si>
    <t>Hodnota</t>
  </si>
  <si>
    <t>Nadpis rekapitulace</t>
  </si>
  <si>
    <t>Seznam prací a dodávek vzduchotechnických zařízení</t>
  </si>
  <si>
    <t>Akce</t>
  </si>
  <si>
    <t>STAVEBNÍ ÚPRAVY TĚLOCVIČNY ZŠ ŠKOLNÍ 1480/61, CHOMUTOV - 1. ETAPA</t>
  </si>
  <si>
    <t>Projekt</t>
  </si>
  <si>
    <t>Vzduchotechnika</t>
  </si>
  <si>
    <t>Investor</t>
  </si>
  <si>
    <t>STATUTÁRNÍ MĚSTO CHOMUTOV</t>
  </si>
  <si>
    <t>Z. č.</t>
  </si>
  <si>
    <t>V-01/2019</t>
  </si>
  <si>
    <t>A. č.</t>
  </si>
  <si>
    <t/>
  </si>
  <si>
    <t>Smlouva</t>
  </si>
  <si>
    <t>Vypracoval</t>
  </si>
  <si>
    <t>Ing. Strohschneiderová</t>
  </si>
  <si>
    <t>Kontroloval</t>
  </si>
  <si>
    <t>Ing. Křehla</t>
  </si>
  <si>
    <t>Datum</t>
  </si>
  <si>
    <t>05.02.2019</t>
  </si>
  <si>
    <t>Zpracovatel</t>
  </si>
  <si>
    <t>CÚ</t>
  </si>
  <si>
    <t>Poznámka</t>
  </si>
  <si>
    <t>Uvedené ceny jsou v Kč a nezahrnují DPH, pokud to není uvedeno.</t>
  </si>
  <si>
    <t>Doprava %</t>
  </si>
  <si>
    <t>4,00</t>
  </si>
  <si>
    <t>Cna přesunu 1 kg</t>
  </si>
  <si>
    <t>1,00</t>
  </si>
  <si>
    <t>PPV %</t>
  </si>
  <si>
    <t>5,00</t>
  </si>
  <si>
    <t>Zednické výpomoci %</t>
  </si>
  <si>
    <t>2,00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</si>
  <si>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</si>
  <si>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</si>
  <si>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</si>
  <si>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</si>
  <si>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</si>
  <si>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</si>
  <si>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</si>
  <si>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</si>
  <si>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</si>
  <si>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</si>
  <si>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</si>
  <si>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Pozice</t>
  </si>
  <si>
    <t>Mj</t>
  </si>
  <si>
    <t>Počet</t>
  </si>
  <si>
    <t>Hmotnost</t>
  </si>
  <si>
    <t>Hmotnost celkem</t>
  </si>
  <si>
    <t>Poznámka 1</t>
  </si>
  <si>
    <t>STAVEBNÍ ÚPRAVY TĚLOCVIČNY ZŠ ŠKOLNÍ 1480/61, CHOMUTOV - ETAPA1</t>
  </si>
  <si>
    <t>2.6.1 Zařízení č. 1 – Větrání tělocvičny</t>
  </si>
  <si>
    <t>VĚTRACÍ JEDNOTKA  S REKUPERACÍ TEPLA 
ELEKTRODESIGN</t>
  </si>
  <si>
    <t>1.1</t>
  </si>
  <si>
    <t>DUOVENT COMPACT DV 4200 DI KL G4+F7/M5 DVAV AV IP65                                                                 
Qv= 4000 m3/h, dpext=300 Pa včetně regulace Digireg a dálkového ovladače Digireg-CP, viz.příloha</t>
  </si>
  <si>
    <t>ks</t>
  </si>
  <si>
    <t>ROOFPACK-A-DUO-DV-V 4200 - ÚPRAVA PRO VENKOVNÍ PROVEDENÍ</t>
  </si>
  <si>
    <t>Pružná spojka IAE DUO DV 4200 ver. 2018 (650x620)</t>
  </si>
  <si>
    <t>PROTIDEŠŤOVÁ ŽALUZIE POZINK
ELEKTRODESIGN</t>
  </si>
  <si>
    <t>1.2</t>
  </si>
  <si>
    <t>IWG 400/80-50  protidešt.žaluzie</t>
  </si>
  <si>
    <t>TLUMIČ HLUKU
ELEKTRODESIGN</t>
  </si>
  <si>
    <t>1.5</t>
  </si>
  <si>
    <t>IAA 400 ED  tlumič hluku</t>
  </si>
  <si>
    <t>TEXTILNÍ VYÚSTKA KRUHOVÁ
PMS,
/vyústka s háčky zavěšenými na hliníkový profil , mont.materiál pozink/
PŘÍHODA</t>
  </si>
  <si>
    <t>1.6</t>
  </si>
  <si>
    <t>C450/12000 FB/NMS-2/LG + TY/IN/AL + AD viz.příloha</t>
  </si>
  <si>
    <t>Tvar Kruhový, Počet rozměrů 3, Rozměr 450-400-315mm, Celková délka 12 m</t>
  </si>
  <si>
    <t>KOMFORTNÍ VYÚSTKA
PRO KRUHOVÉ POTRUBÍ
ELEKTRODESIGN</t>
  </si>
  <si>
    <t>1.7</t>
  </si>
  <si>
    <t>KVK2-H-2.0 600x100  vyústka dvouřadá s regulací</t>
  </si>
  <si>
    <t>1.8</t>
  </si>
  <si>
    <t>KVK2-V-2.0 600x75   vyústka dvouřadá s regulací</t>
  </si>
  <si>
    <t>TEPELNÉ IZOLACE POTRUBÍ DLE
OZNAČENÍ NA VÝKRESU:
IZOLACE POTRUBÍ DESKOU
Z MINERÁLNÍ PLSTI  1x POLEP
AL FOLIÍ NA TRNY</t>
  </si>
  <si>
    <t>1.10</t>
  </si>
  <si>
    <t xml:space="preserve">tl 60 mm </t>
  </si>
  <si>
    <t>m2</t>
  </si>
  <si>
    <t>ČTYŘHRANNÉ POTRUBÍ SKUPINY I.
MATERIÁL POZINKOVANÝ PLECH</t>
  </si>
  <si>
    <t xml:space="preserve"> do obvodu 2630 100% tvarovek</t>
  </si>
  <si>
    <t>bm</t>
  </si>
  <si>
    <t>KRUHOVÉ POTRUBÍ SPIRO</t>
  </si>
  <si>
    <t xml:space="preserve"> do průměru280 rovné</t>
  </si>
  <si>
    <t xml:space="preserve"> do průměru560 40% tvarovek</t>
  </si>
  <si>
    <t>ZASLEPENÍ KRUHOVÉ TROUBY
SPIRO</t>
  </si>
  <si>
    <t xml:space="preserve"> do průměru280</t>
  </si>
  <si>
    <t xml:space="preserve">Materiál těsnící a spojovací </t>
  </si>
  <si>
    <t>kg</t>
  </si>
  <si>
    <t>Materiál na závěsy a konzoly</t>
  </si>
  <si>
    <t>Kotvící materiál pro VZT jednotku</t>
  </si>
  <si>
    <t>HODINOVÉ ZÚČTOVACÍ SAZBY</t>
  </si>
  <si>
    <t xml:space="preserve"> příprava ke komplexnímu
 vyzkoušení, oživení
 a vyregolování zařízení</t>
  </si>
  <si>
    <t>hod</t>
  </si>
  <si>
    <t>Zařízení  - celkem</t>
  </si>
  <si>
    <t>Poznámka:</t>
  </si>
  <si>
    <t>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</t>
  </si>
  <si>
    <t>Při zpracování nabídky je nutné vycházet ze všech částí dokumentace (technické zprávy, seznamu pozice, všech výkresů a schémat a specifikace materiálu).</t>
  </si>
  <si>
    <t>Součástí potrubí jsou kolena, oblouky, redukce, uložení, šroubení, prostupové manžety, podpěry, konzoly a veškeré ocelové konstrukce potřebné k uložení potrubí (včetně pevných, kluzných bodů a dalších prvků zajišťující dilataci potrubí).</t>
  </si>
  <si>
    <t>V průběhu provádění prací budou respektovány všechny příslušné platné předpisy a požadavky BOZP. Náklady vyplývající z jejich dodržení jsou součástí jednotkové ceny a nebudou zvlášť hrazeny.</t>
  </si>
  <si>
    <t>Všechna strojní zařízení a rozvody budou opatřena předepsanými antihlukovými a antivibračními izolacemi ve smyslu platných předpisů. Tyto izolace jsou součástí jednotkové ceny a nebudou zvlášť hrazeny.</t>
  </si>
  <si>
    <t>Veškeré práce budou provedeny úhledně, řádně a kvalitně řemeslným způsobem.</t>
  </si>
  <si>
    <t xml:space="preserve">Standard stavby a použitých materiálů je stanoven v této projektové dokumentaci většinou uvedením názvu výrobku a uvedením výrobce, který příslušný standard stanovuje. Tyto standardy jsou závazné. Zhotovitel díla může instalovat jiný výrobek, pokud jeho standard bude odpovídat standardům uvedeným v této PD, případně bude vyšší. Tyto změny musí být zároveň odsouhlasené investorem, potažmo uživatelem. V případě záměny výrobků, veškeré si nově vzniklé požadavky na navazující profese (ocelová k-ce, elektro aj.) řeší zhotovil sám. </t>
  </si>
  <si>
    <t>Zhotovitel je dále povinen zajistit, že veškeré namontované materiály, používané při výstavbě jsou v souladu s platnými českými normami a vládními vyhláškami.  Zhotovitel je si povinen zajistit, že všechna importovaná zařízení mají platné České certifikáty a že jsou v souladu s relevantními předpisy ČSN a zkušebními požadavky.</t>
  </si>
  <si>
    <t>Všechny použité výrobky musí mít osvědčení o schválení k provozu v České republice.</t>
  </si>
  <si>
    <t>Po dokončení díla předá zhotovitel protokol o měření a zaregulování zařízení</t>
  </si>
  <si>
    <t>Hodnota A</t>
  </si>
  <si>
    <t>Hodnota B</t>
  </si>
  <si>
    <t>Hodnota C</t>
  </si>
  <si>
    <t>Základní náklady</t>
  </si>
  <si>
    <t>Zařízení: Dodávka, Montáž</t>
  </si>
  <si>
    <t>Nátěry</t>
  </si>
  <si>
    <t>Vzduchotechnická zařízení celkem</t>
  </si>
  <si>
    <t>Doprava 4,00% z dodávky zařízení</t>
  </si>
  <si>
    <t>Přesun 1,00/kg: Cena, Hmotnost</t>
  </si>
  <si>
    <t>PPV 5,00% z montáže a nátěrů zařízení</t>
  </si>
  <si>
    <t>Zednické výpomoci 2,00%
z montáže a nátěrů zařízení</t>
  </si>
  <si>
    <t>Dodávka celkem, Montážní náklady</t>
  </si>
  <si>
    <t>Hodinové zůčtovací sazby</t>
  </si>
  <si>
    <t>Montáž celkem</t>
  </si>
  <si>
    <t>Lešení</t>
  </si>
  <si>
    <t>Izolace tepelné</t>
  </si>
  <si>
    <t>Izolace protipožární</t>
  </si>
  <si>
    <t>Izolace protihlukové</t>
  </si>
  <si>
    <t>Základní náklady celkem</t>
  </si>
  <si>
    <t>Vedlejší náklady</t>
  </si>
  <si>
    <t>GZS 0,00% z montážních nákladů,
lešení a izolací</t>
  </si>
  <si>
    <t>Provozní vlivy 0,00% z montážních nákladů</t>
  </si>
  <si>
    <t>Vedlejší náklady celkem</t>
  </si>
  <si>
    <t>Provozní náklady
- Komplexní zkoušky 0,00% z montáže zařízení</t>
  </si>
  <si>
    <t>Kompletační činnost</t>
  </si>
  <si>
    <t>Náklady celkem</t>
  </si>
  <si>
    <t>Roční nárůst cen 0,00%</t>
  </si>
  <si>
    <t>Součty odstavců</t>
  </si>
  <si>
    <t>Materiál</t>
  </si>
  <si>
    <t>Montáž</t>
  </si>
  <si>
    <t>Hmotnost
[kg]</t>
  </si>
  <si>
    <t>Seznam výrobců</t>
  </si>
  <si>
    <t>ELEKTRODESIGN Ventilátory Cz</t>
  </si>
  <si>
    <t>Izolace - obecné</t>
  </si>
  <si>
    <t>Lešení, hodinové zůčtovací sazby-obecně</t>
  </si>
  <si>
    <t>Potrubí kruhové - obecné</t>
  </si>
  <si>
    <t>Potrubí čtyřhranné - obecné</t>
  </si>
  <si>
    <t>PŘÍHODA</t>
  </si>
  <si>
    <t>Výrobce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</si>
</sst>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退矗_xd810_ʒ☸f_x0008_"/>
      <charset val="238"/>
    </font>
    <font>
      <b/>
      <sz val="11"/>
      <color rgb="FF000000"/>
      <name val="敓潧⁥䥕退矗_xd810_ʒ☸f_x0008_"/>
      <charset val="238"/>
    </font>
    <font>
      <b/>
      <sz val="10"/>
      <color rgb="FF000000"/>
      <name val="敓潧⁥䥕退矗_xd810_ʒ☸f_x0008_"/>
      <charset val="238"/>
    </font>
    <font>
      <b/>
      <sz val="9"/>
      <color rgb="FF000000"/>
      <name val="敓潧⁥䥕退矗_xd810_ʒ☸f_x0008_"/>
      <charset val="238"/>
    </font>
    <font>
      <i/>
      <sz val="10"/>
      <color rgb="FF000000"/>
      <name val="敓潧⁥䥕退矗_xd810_ʒ☸f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left"/>
    </xf>
    <xf numFmtId="4" fontId="3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 wrapText="1"/>
    </xf>
    <xf numFmtId="4" fontId="5" fillId="7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4" fontId="1" fillId="5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AF878-7F47-4800-9D10-DEED38829D69}">
  <dimension ref="A1:G39"/>
  <sheetViews>
    <sheetView workbookViewId="0">
      <selection activeCell="C33" sqref="C33"/>
    </sheetView>
  </sheetViews>
  <sheetFormatPr defaultRowHeight="15"/>
  <cols>
    <col min="1" max="1" width="63.7109375" style="1" bestFit="1" customWidth="1"/>
    <col min="2" max="2" width="15" style="9" bestFit="1" customWidth="1"/>
    <col min="3" max="3" width="9.28515625" style="9" bestFit="1" customWidth="1"/>
    <col min="4" max="4" width="9.42578125" style="9" bestFit="1" customWidth="1"/>
    <col min="7" max="7" width="0" style="8" hidden="1" customWidth="1"/>
  </cols>
  <sheetData>
    <row r="1" spans="1:5">
      <c r="A1" s="2" t="s">
        <v>0</v>
      </c>
      <c r="B1" s="10" t="s">
        <v>104</v>
      </c>
      <c r="C1" s="10" t="s">
        <v>105</v>
      </c>
      <c r="D1" s="10" t="s">
        <v>106</v>
      </c>
      <c r="E1" s="3"/>
    </row>
    <row r="2" spans="1:5">
      <c r="A2" s="5" t="s">
        <v>107</v>
      </c>
      <c r="B2" s="19"/>
      <c r="C2" s="19"/>
      <c r="D2" s="19"/>
      <c r="E2" s="3"/>
    </row>
    <row r="3" spans="1:5">
      <c r="A3" s="6" t="s">
        <v>108</v>
      </c>
      <c r="B3" s="18">
        <f>('Specifikace materiálu'!ZZ34)</f>
        <v>0</v>
      </c>
      <c r="C3" s="18">
        <f>('Specifikace materiálu'!ZZ34)</f>
        <v>0</v>
      </c>
      <c r="D3" s="18"/>
      <c r="E3" s="3"/>
    </row>
    <row r="4" spans="1:5">
      <c r="A4" s="6" t="s">
        <v>109</v>
      </c>
      <c r="B4" s="18"/>
      <c r="C4" s="18">
        <f>0 + 0</f>
        <v>0</v>
      </c>
      <c r="D4" s="18"/>
      <c r="E4" s="3"/>
    </row>
    <row r="5" spans="1:5">
      <c r="A5" s="7" t="s">
        <v>110</v>
      </c>
      <c r="B5" s="20">
        <f>B3</f>
        <v>0</v>
      </c>
      <c r="C5" s="20">
        <f>C3 + C4</f>
        <v>0</v>
      </c>
      <c r="D5" s="20"/>
      <c r="E5" s="3"/>
    </row>
    <row r="6" spans="1:5">
      <c r="A6" s="6" t="s">
        <v>111</v>
      </c>
      <c r="B6" s="18">
        <f>B3 * Parametry!B16 / 100</f>
        <v>0</v>
      </c>
      <c r="C6" s="18"/>
      <c r="D6" s="18"/>
      <c r="E6" s="3"/>
    </row>
    <row r="7" spans="1:5">
      <c r="A7" s="6" t="s">
        <v>112</v>
      </c>
      <c r="B7" s="18"/>
      <c r="C7" s="18">
        <f>('Specifikace materiálu'!F34) * Parametry!B17</f>
        <v>1146.2650000000001</v>
      </c>
      <c r="D7" s="18">
        <f>('Specifikace materiálu'!F34)</f>
        <v>1146.2650000000001</v>
      </c>
      <c r="E7" s="3"/>
    </row>
    <row r="8" spans="1:5">
      <c r="A8" s="6" t="s">
        <v>113</v>
      </c>
      <c r="B8" s="18"/>
      <c r="C8" s="18">
        <f>C5 * Parametry!B18 / 100</f>
        <v>0</v>
      </c>
      <c r="D8" s="18"/>
      <c r="E8" s="3"/>
    </row>
    <row r="9" spans="1:5" ht="24.75">
      <c r="A9" s="17" t="s">
        <v>114</v>
      </c>
      <c r="B9" s="18"/>
      <c r="C9" s="18">
        <f>C5 * Parametry!B19 / 100</f>
        <v>0</v>
      </c>
      <c r="D9" s="18"/>
      <c r="E9" s="3"/>
    </row>
    <row r="10" spans="1:5">
      <c r="A10" s="7" t="s">
        <v>115</v>
      </c>
      <c r="B10" s="20">
        <f>B5 + B6</f>
        <v>0</v>
      </c>
      <c r="C10" s="20">
        <f>C5 + C7 + C8 + C9</f>
        <v>1146.2650000000001</v>
      </c>
      <c r="D10" s="20"/>
      <c r="E10" s="3"/>
    </row>
    <row r="11" spans="1:5">
      <c r="A11" s="6" t="s">
        <v>116</v>
      </c>
      <c r="B11" s="18"/>
      <c r="C11" s="18">
        <f>0 + 0</f>
        <v>0</v>
      </c>
      <c r="D11" s="18"/>
      <c r="E11" s="3"/>
    </row>
    <row r="12" spans="1:5">
      <c r="A12" s="7" t="s">
        <v>117</v>
      </c>
      <c r="B12" s="20"/>
      <c r="C12" s="20">
        <f>C10 + C11</f>
        <v>1146.2650000000001</v>
      </c>
      <c r="D12" s="20"/>
      <c r="E12" s="3"/>
    </row>
    <row r="13" spans="1:5">
      <c r="A13" s="6" t="s">
        <v>118</v>
      </c>
      <c r="B13" s="18"/>
      <c r="C13" s="18">
        <f>0 + 0</f>
        <v>0</v>
      </c>
      <c r="D13" s="18"/>
      <c r="E13" s="3"/>
    </row>
    <row r="14" spans="1:5">
      <c r="A14" s="6" t="s">
        <v>119</v>
      </c>
      <c r="B14" s="18"/>
      <c r="C14" s="18">
        <f>0 + 0</f>
        <v>0</v>
      </c>
      <c r="D14" s="18"/>
      <c r="E14" s="3"/>
    </row>
    <row r="15" spans="1:5">
      <c r="A15" s="6" t="s">
        <v>120</v>
      </c>
      <c r="B15" s="18"/>
      <c r="C15" s="18">
        <f>0 + 0</f>
        <v>0</v>
      </c>
      <c r="D15" s="18"/>
      <c r="E15" s="3"/>
    </row>
    <row r="16" spans="1:5">
      <c r="A16" s="6" t="s">
        <v>121</v>
      </c>
      <c r="B16" s="18"/>
      <c r="C16" s="18">
        <f>0 + 0</f>
        <v>0</v>
      </c>
      <c r="D16" s="18"/>
      <c r="E16" s="3"/>
    </row>
    <row r="17" spans="1:5">
      <c r="A17" s="5" t="s">
        <v>122</v>
      </c>
      <c r="B17" s="19">
        <f>B10</f>
        <v>0</v>
      </c>
      <c r="C17" s="19">
        <f>C12 + C13 + C14 + C15 + C16</f>
        <v>1146.2650000000001</v>
      </c>
      <c r="D17" s="19"/>
      <c r="E17" s="3"/>
    </row>
    <row r="18" spans="1:5">
      <c r="A18" s="6" t="s">
        <v>13</v>
      </c>
      <c r="B18" s="18"/>
      <c r="C18" s="18"/>
      <c r="D18" s="18"/>
      <c r="E18" s="3"/>
    </row>
    <row r="19" spans="1:5">
      <c r="A19" s="5" t="s">
        <v>123</v>
      </c>
      <c r="B19" s="19"/>
      <c r="C19" s="19"/>
      <c r="D19" s="19"/>
      <c r="E19" s="3"/>
    </row>
    <row r="20" spans="1:5" ht="24.75">
      <c r="A20" s="17" t="s">
        <v>124</v>
      </c>
      <c r="B20" s="18"/>
      <c r="C20" s="18">
        <f>C10 * Parametry!B21 / 100</f>
        <v>0</v>
      </c>
      <c r="D20" s="18"/>
      <c r="E20" s="3"/>
    </row>
    <row r="21" spans="1:5">
      <c r="A21" s="6" t="s">
        <v>125</v>
      </c>
      <c r="B21" s="18"/>
      <c r="C21" s="18">
        <f>C10 * Parametry!B22 / 100</f>
        <v>0</v>
      </c>
      <c r="D21" s="18"/>
      <c r="E21" s="3"/>
    </row>
    <row r="22" spans="1:5">
      <c r="A22" s="5" t="s">
        <v>126</v>
      </c>
      <c r="B22" s="19"/>
      <c r="C22" s="19">
        <f>C20 + C21</f>
        <v>0</v>
      </c>
      <c r="D22" s="19"/>
      <c r="E22" s="3"/>
    </row>
    <row r="23" spans="1:5" ht="24.75">
      <c r="A23" s="17" t="s">
        <v>127</v>
      </c>
      <c r="B23" s="18"/>
      <c r="C23" s="18">
        <f>C3 * Parametry!B20 / 100</f>
        <v>0</v>
      </c>
      <c r="D23" s="18"/>
      <c r="E23" s="3"/>
    </row>
    <row r="24" spans="1:5">
      <c r="A24" s="6" t="s">
        <v>128</v>
      </c>
      <c r="B24" s="18"/>
      <c r="C24" s="18">
        <f>Parametry!B23 * Parametry!B26 * ((B17 + C17) * Parametry!B25)^Parametry!B24</f>
        <v>0</v>
      </c>
      <c r="D24" s="18"/>
      <c r="E24" s="3"/>
    </row>
    <row r="25" spans="1:5">
      <c r="A25" s="6" t="s">
        <v>13</v>
      </c>
      <c r="B25" s="18"/>
      <c r="C25" s="18"/>
      <c r="D25" s="18"/>
      <c r="E25" s="3"/>
    </row>
    <row r="26" spans="1:5">
      <c r="A26" s="4" t="s">
        <v>129</v>
      </c>
      <c r="B26" s="11"/>
      <c r="C26" s="11">
        <f>B17 + C17 + C22 + C23 + C24</f>
        <v>1146.2650000000001</v>
      </c>
      <c r="D26" s="11"/>
      <c r="E26" s="3"/>
    </row>
    <row r="27" spans="1:5">
      <c r="A27" s="6" t="s">
        <v>13</v>
      </c>
      <c r="B27" s="18"/>
      <c r="C27" s="18"/>
      <c r="D27" s="18"/>
      <c r="E27" s="3"/>
    </row>
    <row r="28" spans="1:5">
      <c r="A28" s="6" t="s">
        <v>130</v>
      </c>
      <c r="B28" s="18"/>
      <c r="C28" s="18">
        <f>C26 * Parametry!B27 / 100</f>
        <v>0</v>
      </c>
      <c r="D28" s="18"/>
      <c r="E28" s="3"/>
    </row>
    <row r="29" spans="1:5">
      <c r="A29" s="6" t="s">
        <v>130</v>
      </c>
      <c r="B29" s="18"/>
      <c r="C29" s="18">
        <f>C26 * Parametry!B28 / 100</f>
        <v>0</v>
      </c>
      <c r="D29" s="18"/>
      <c r="E29" s="3"/>
    </row>
    <row r="30" spans="1:5" ht="26.25">
      <c r="A30" s="5" t="s">
        <v>131</v>
      </c>
      <c r="B30" s="21" t="s">
        <v>132</v>
      </c>
      <c r="C30" s="21" t="s">
        <v>133</v>
      </c>
      <c r="D30" s="22" t="s">
        <v>134</v>
      </c>
      <c r="E30" s="3"/>
    </row>
    <row r="31" spans="1:5">
      <c r="A31" s="6" t="s">
        <v>50</v>
      </c>
      <c r="B31" s="18">
        <f>('Specifikace materiálu'!ZZ34)</f>
        <v>0</v>
      </c>
      <c r="C31" s="18">
        <f>('Specifikace materiálu'!ZZ34)</f>
        <v>0</v>
      </c>
      <c r="D31" s="18">
        <f>('Specifikace materiálu'!F34)</f>
        <v>1146.2650000000001</v>
      </c>
      <c r="E31" s="3"/>
    </row>
    <row r="32" spans="1:5">
      <c r="A32" s="6" t="s">
        <v>13</v>
      </c>
      <c r="B32" s="18"/>
      <c r="C32" s="18"/>
      <c r="D32" s="18"/>
      <c r="E32" s="3"/>
    </row>
    <row r="33" spans="1:5">
      <c r="A33" s="5" t="s">
        <v>135</v>
      </c>
      <c r="B33" s="21" t="s">
        <v>142</v>
      </c>
      <c r="C33" s="19"/>
      <c r="D33" s="19"/>
      <c r="E33" s="3"/>
    </row>
    <row r="34" spans="1:5">
      <c r="A34" s="6" t="s">
        <v>136</v>
      </c>
      <c r="B34" s="23"/>
      <c r="C34" s="18"/>
      <c r="D34" s="18"/>
      <c r="E34" s="3"/>
    </row>
    <row r="35" spans="1:5">
      <c r="A35" s="6" t="s">
        <v>137</v>
      </c>
      <c r="B35" s="23"/>
      <c r="C35" s="18"/>
      <c r="D35" s="18"/>
      <c r="E35" s="3"/>
    </row>
    <row r="36" spans="1:5">
      <c r="A36" s="6" t="s">
        <v>138</v>
      </c>
      <c r="B36" s="23"/>
      <c r="C36" s="18"/>
      <c r="D36" s="18"/>
      <c r="E36" s="3"/>
    </row>
    <row r="37" spans="1:5">
      <c r="A37" s="6" t="s">
        <v>139</v>
      </c>
      <c r="B37" s="23"/>
      <c r="C37" s="18"/>
      <c r="D37" s="18"/>
      <c r="E37" s="3"/>
    </row>
    <row r="38" spans="1:5">
      <c r="A38" s="6" t="s">
        <v>140</v>
      </c>
      <c r="B38" s="23"/>
      <c r="C38" s="18"/>
      <c r="D38" s="18"/>
      <c r="E38" s="3"/>
    </row>
    <row r="39" spans="1:5">
      <c r="A39" s="6" t="s">
        <v>141</v>
      </c>
      <c r="B39" s="23"/>
      <c r="C39" s="18"/>
      <c r="D39" s="18"/>
      <c r="E39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ABFFB-8E6A-4E5E-BFAC-FB223F41743F}">
  <dimension ref="A1:J46"/>
  <sheetViews>
    <sheetView tabSelected="1" workbookViewId="0">
      <selection activeCell="E14" sqref="E14"/>
    </sheetView>
  </sheetViews>
  <sheetFormatPr defaultRowHeight="15"/>
  <cols>
    <col min="1" max="1" width="9.7109375" style="1" bestFit="1" customWidth="1"/>
    <col min="2" max="2" width="81" style="27" customWidth="1"/>
    <col min="3" max="3" width="4" style="1" bestFit="1" customWidth="1"/>
    <col min="4" max="4" width="5.42578125" style="9" bestFit="1" customWidth="1"/>
    <col min="5" max="5" width="8.7109375" style="9" bestFit="1" customWidth="1"/>
    <col min="6" max="6" width="15" style="9" bestFit="1" customWidth="1"/>
    <col min="7" max="7" width="10.7109375" style="1" bestFit="1" customWidth="1"/>
    <col min="10" max="10" width="0" style="8" hidden="1" customWidth="1"/>
  </cols>
  <sheetData>
    <row r="1" spans="1:9">
      <c r="A1" s="2" t="s">
        <v>44</v>
      </c>
      <c r="B1" s="24" t="s">
        <v>0</v>
      </c>
      <c r="C1" s="2" t="s">
        <v>45</v>
      </c>
      <c r="D1" s="10" t="s">
        <v>46</v>
      </c>
      <c r="E1" s="10" t="s">
        <v>47</v>
      </c>
      <c r="F1" s="10" t="s">
        <v>48</v>
      </c>
      <c r="G1" s="2" t="s">
        <v>49</v>
      </c>
      <c r="H1" s="3"/>
      <c r="I1" s="3"/>
    </row>
    <row r="2" spans="1:9" ht="30">
      <c r="A2" s="4" t="s">
        <v>13</v>
      </c>
      <c r="B2" s="25" t="s">
        <v>50</v>
      </c>
      <c r="C2" s="4" t="s">
        <v>13</v>
      </c>
      <c r="D2" s="11"/>
      <c r="E2" s="11"/>
      <c r="F2" s="11"/>
      <c r="G2" s="4" t="s">
        <v>13</v>
      </c>
      <c r="H2" s="3"/>
      <c r="I2" s="3"/>
    </row>
    <row r="3" spans="1:9">
      <c r="A3" s="12" t="s">
        <v>13</v>
      </c>
      <c r="B3" s="26" t="s">
        <v>51</v>
      </c>
      <c r="C3" s="12" t="s">
        <v>13</v>
      </c>
      <c r="D3" s="13"/>
      <c r="E3" s="13"/>
      <c r="F3" s="13"/>
      <c r="G3" s="12" t="s">
        <v>13</v>
      </c>
      <c r="H3" s="3"/>
      <c r="I3" s="3"/>
    </row>
    <row r="4" spans="1:9" ht="26.25">
      <c r="A4" s="14" t="s">
        <v>13</v>
      </c>
      <c r="B4" s="15" t="s">
        <v>52</v>
      </c>
      <c r="C4" s="14" t="s">
        <v>13</v>
      </c>
      <c r="D4" s="16"/>
      <c r="E4" s="16"/>
      <c r="F4" s="16"/>
      <c r="G4" s="14" t="s">
        <v>13</v>
      </c>
      <c r="H4" s="3"/>
      <c r="I4" s="3"/>
    </row>
    <row r="5" spans="1:9" ht="24.75">
      <c r="A5" s="6" t="s">
        <v>53</v>
      </c>
      <c r="B5" s="17" t="s">
        <v>54</v>
      </c>
      <c r="C5" s="6" t="s">
        <v>55</v>
      </c>
      <c r="D5" s="18">
        <v>1</v>
      </c>
      <c r="E5" s="18">
        <v>457</v>
      </c>
      <c r="F5" s="18">
        <f>D5*E5</f>
        <v>457</v>
      </c>
      <c r="G5" s="6" t="s">
        <v>13</v>
      </c>
      <c r="H5" s="3"/>
      <c r="I5" s="3"/>
    </row>
    <row r="6" spans="1:9">
      <c r="A6" s="6" t="s">
        <v>13</v>
      </c>
      <c r="B6" s="17" t="s">
        <v>56</v>
      </c>
      <c r="C6" s="6" t="s">
        <v>55</v>
      </c>
      <c r="D6" s="18">
        <v>1</v>
      </c>
      <c r="E6" s="18">
        <v>25</v>
      </c>
      <c r="F6" s="18">
        <f>D6*E6</f>
        <v>25</v>
      </c>
      <c r="G6" s="6" t="s">
        <v>13</v>
      </c>
      <c r="H6" s="3"/>
      <c r="I6" s="3"/>
    </row>
    <row r="7" spans="1:9">
      <c r="A7" s="6" t="s">
        <v>13</v>
      </c>
      <c r="B7" s="17" t="s">
        <v>57</v>
      </c>
      <c r="C7" s="6" t="s">
        <v>55</v>
      </c>
      <c r="D7" s="18">
        <v>4</v>
      </c>
      <c r="E7" s="18">
        <v>4</v>
      </c>
      <c r="F7" s="18">
        <f>D7*E7</f>
        <v>16</v>
      </c>
      <c r="G7" s="6" t="s">
        <v>13</v>
      </c>
      <c r="H7" s="3"/>
      <c r="I7" s="3"/>
    </row>
    <row r="8" spans="1:9" ht="26.25">
      <c r="A8" s="14" t="s">
        <v>13</v>
      </c>
      <c r="B8" s="15" t="s">
        <v>58</v>
      </c>
      <c r="C8" s="14" t="s">
        <v>13</v>
      </c>
      <c r="D8" s="16"/>
      <c r="E8" s="16"/>
      <c r="F8" s="16"/>
      <c r="G8" s="14" t="s">
        <v>13</v>
      </c>
      <c r="H8" s="3"/>
      <c r="I8" s="3"/>
    </row>
    <row r="9" spans="1:9">
      <c r="A9" s="6" t="s">
        <v>59</v>
      </c>
      <c r="B9" s="17" t="s">
        <v>60</v>
      </c>
      <c r="C9" s="6" t="s">
        <v>55</v>
      </c>
      <c r="D9" s="18">
        <v>2</v>
      </c>
      <c r="E9" s="18">
        <v>4</v>
      </c>
      <c r="F9" s="18">
        <f>D9*E9</f>
        <v>8</v>
      </c>
      <c r="G9" s="6" t="s">
        <v>13</v>
      </c>
      <c r="H9" s="3"/>
      <c r="I9" s="3"/>
    </row>
    <row r="10" spans="1:9" ht="26.25">
      <c r="A10" s="14" t="s">
        <v>13</v>
      </c>
      <c r="B10" s="15" t="s">
        <v>61</v>
      </c>
      <c r="C10" s="14" t="s">
        <v>13</v>
      </c>
      <c r="D10" s="16"/>
      <c r="E10" s="16"/>
      <c r="F10" s="16"/>
      <c r="G10" s="14" t="s">
        <v>13</v>
      </c>
      <c r="H10" s="3"/>
      <c r="I10" s="3"/>
    </row>
    <row r="11" spans="1:9">
      <c r="A11" s="6" t="s">
        <v>62</v>
      </c>
      <c r="B11" s="17" t="s">
        <v>63</v>
      </c>
      <c r="C11" s="6" t="s">
        <v>55</v>
      </c>
      <c r="D11" s="18">
        <v>3</v>
      </c>
      <c r="E11" s="18">
        <v>44.2</v>
      </c>
      <c r="F11" s="18">
        <f>D11*E11</f>
        <v>132.60000000000002</v>
      </c>
      <c r="G11" s="6" t="s">
        <v>13</v>
      </c>
      <c r="H11" s="3"/>
      <c r="I11" s="3"/>
    </row>
    <row r="12" spans="1:9" ht="51.75">
      <c r="A12" s="14" t="s">
        <v>13</v>
      </c>
      <c r="B12" s="15" t="s">
        <v>64</v>
      </c>
      <c r="C12" s="14" t="s">
        <v>13</v>
      </c>
      <c r="D12" s="16"/>
      <c r="E12" s="16"/>
      <c r="F12" s="16"/>
      <c r="G12" s="14" t="s">
        <v>13</v>
      </c>
      <c r="H12" s="3"/>
      <c r="I12" s="3"/>
    </row>
    <row r="13" spans="1:9">
      <c r="A13" s="6" t="s">
        <v>65</v>
      </c>
      <c r="B13" s="17" t="s">
        <v>66</v>
      </c>
      <c r="C13" s="6" t="s">
        <v>55</v>
      </c>
      <c r="D13" s="18">
        <v>1</v>
      </c>
      <c r="E13" s="18">
        <v>9</v>
      </c>
      <c r="F13" s="18">
        <f>D13*E13</f>
        <v>9</v>
      </c>
      <c r="G13" s="6" t="s">
        <v>13</v>
      </c>
      <c r="H13" s="3"/>
      <c r="I13" s="3"/>
    </row>
    <row r="14" spans="1:9">
      <c r="A14" s="6" t="s">
        <v>13</v>
      </c>
      <c r="B14" s="17" t="s">
        <v>67</v>
      </c>
      <c r="C14" s="6" t="s">
        <v>13</v>
      </c>
      <c r="D14" s="18"/>
      <c r="E14" s="18"/>
      <c r="F14" s="18"/>
      <c r="G14" s="6" t="s">
        <v>13</v>
      </c>
      <c r="H14" s="3"/>
      <c r="I14" s="3"/>
    </row>
    <row r="15" spans="1:9" ht="39">
      <c r="A15" s="14" t="s">
        <v>13</v>
      </c>
      <c r="B15" s="15" t="s">
        <v>68</v>
      </c>
      <c r="C15" s="14" t="s">
        <v>13</v>
      </c>
      <c r="D15" s="16"/>
      <c r="E15" s="16"/>
      <c r="F15" s="16"/>
      <c r="G15" s="14" t="s">
        <v>13</v>
      </c>
      <c r="H15" s="3"/>
      <c r="I15" s="3"/>
    </row>
    <row r="16" spans="1:9">
      <c r="A16" s="6" t="s">
        <v>69</v>
      </c>
      <c r="B16" s="17" t="s">
        <v>70</v>
      </c>
      <c r="C16" s="6" t="s">
        <v>55</v>
      </c>
      <c r="D16" s="18">
        <v>6</v>
      </c>
      <c r="E16" s="18">
        <v>2.6</v>
      </c>
      <c r="F16" s="18">
        <f>D16*E16</f>
        <v>15.600000000000001</v>
      </c>
      <c r="G16" s="6" t="s">
        <v>13</v>
      </c>
      <c r="H16" s="3"/>
      <c r="I16" s="3"/>
    </row>
    <row r="17" spans="1:9">
      <c r="A17" s="6" t="s">
        <v>71</v>
      </c>
      <c r="B17" s="17" t="s">
        <v>72</v>
      </c>
      <c r="C17" s="6" t="s">
        <v>55</v>
      </c>
      <c r="D17" s="18">
        <v>5</v>
      </c>
      <c r="E17" s="18">
        <v>2</v>
      </c>
      <c r="F17" s="18">
        <f>D17*E17</f>
        <v>10</v>
      </c>
      <c r="G17" s="6" t="s">
        <v>13</v>
      </c>
      <c r="H17" s="3"/>
      <c r="I17" s="3"/>
    </row>
    <row r="18" spans="1:9" ht="64.5">
      <c r="A18" s="14" t="s">
        <v>13</v>
      </c>
      <c r="B18" s="15" t="s">
        <v>73</v>
      </c>
      <c r="C18" s="14" t="s">
        <v>13</v>
      </c>
      <c r="D18" s="16"/>
      <c r="E18" s="16"/>
      <c r="F18" s="16"/>
      <c r="G18" s="14" t="s">
        <v>13</v>
      </c>
      <c r="H18" s="3"/>
      <c r="I18" s="3"/>
    </row>
    <row r="19" spans="1:9">
      <c r="A19" s="6" t="s">
        <v>74</v>
      </c>
      <c r="B19" s="17" t="s">
        <v>75</v>
      </c>
      <c r="C19" s="6" t="s">
        <v>76</v>
      </c>
      <c r="D19" s="18">
        <v>13.91</v>
      </c>
      <c r="E19" s="18">
        <v>1.5</v>
      </c>
      <c r="F19" s="18">
        <f>D19*E19</f>
        <v>20.865000000000002</v>
      </c>
      <c r="G19" s="6" t="s">
        <v>13</v>
      </c>
      <c r="H19" s="3"/>
      <c r="I19" s="3"/>
    </row>
    <row r="20" spans="1:9" ht="26.25">
      <c r="A20" s="14" t="s">
        <v>13</v>
      </c>
      <c r="B20" s="15" t="s">
        <v>77</v>
      </c>
      <c r="C20" s="14" t="s">
        <v>13</v>
      </c>
      <c r="D20" s="16"/>
      <c r="E20" s="16"/>
      <c r="F20" s="16"/>
      <c r="G20" s="14" t="s">
        <v>13</v>
      </c>
      <c r="H20" s="3"/>
      <c r="I20" s="3"/>
    </row>
    <row r="21" spans="1:9">
      <c r="A21" s="6" t="s">
        <v>13</v>
      </c>
      <c r="B21" s="17" t="s">
        <v>78</v>
      </c>
      <c r="C21" s="6" t="s">
        <v>79</v>
      </c>
      <c r="D21" s="18">
        <v>5.9</v>
      </c>
      <c r="E21" s="18">
        <v>29</v>
      </c>
      <c r="F21" s="18">
        <f>D21*E21</f>
        <v>171.10000000000002</v>
      </c>
      <c r="G21" s="6" t="s">
        <v>13</v>
      </c>
      <c r="H21" s="3"/>
      <c r="I21" s="3"/>
    </row>
    <row r="22" spans="1:9">
      <c r="A22" s="14" t="s">
        <v>13</v>
      </c>
      <c r="B22" s="15" t="s">
        <v>80</v>
      </c>
      <c r="C22" s="14" t="s">
        <v>13</v>
      </c>
      <c r="D22" s="16"/>
      <c r="E22" s="16"/>
      <c r="F22" s="16"/>
      <c r="G22" s="14" t="s">
        <v>13</v>
      </c>
      <c r="H22" s="3"/>
      <c r="I22" s="3"/>
    </row>
    <row r="23" spans="1:9">
      <c r="A23" s="6" t="s">
        <v>13</v>
      </c>
      <c r="B23" s="17" t="s">
        <v>81</v>
      </c>
      <c r="C23" s="6" t="s">
        <v>79</v>
      </c>
      <c r="D23" s="18">
        <v>4.9000000000000004</v>
      </c>
      <c r="E23" s="18">
        <v>7</v>
      </c>
      <c r="F23" s="18">
        <f>D23*E23</f>
        <v>34.300000000000004</v>
      </c>
      <c r="G23" s="6" t="s">
        <v>13</v>
      </c>
      <c r="H23" s="3"/>
      <c r="I23" s="3"/>
    </row>
    <row r="24" spans="1:9">
      <c r="A24" s="6" t="s">
        <v>13</v>
      </c>
      <c r="B24" s="17" t="s">
        <v>82</v>
      </c>
      <c r="C24" s="6" t="s">
        <v>79</v>
      </c>
      <c r="D24" s="18">
        <v>11.3</v>
      </c>
      <c r="E24" s="18">
        <v>16</v>
      </c>
      <c r="F24" s="18">
        <f>D24*E24</f>
        <v>180.8</v>
      </c>
      <c r="G24" s="6" t="s">
        <v>13</v>
      </c>
      <c r="H24" s="3"/>
      <c r="I24" s="3"/>
    </row>
    <row r="25" spans="1:9" ht="26.25">
      <c r="A25" s="14" t="s">
        <v>13</v>
      </c>
      <c r="B25" s="15" t="s">
        <v>83</v>
      </c>
      <c r="C25" s="14" t="s">
        <v>13</v>
      </c>
      <c r="D25" s="16"/>
      <c r="E25" s="16"/>
      <c r="F25" s="16"/>
      <c r="G25" s="14" t="s">
        <v>13</v>
      </c>
      <c r="H25" s="3"/>
      <c r="I25" s="3"/>
    </row>
    <row r="26" spans="1:9">
      <c r="A26" s="6" t="s">
        <v>13</v>
      </c>
      <c r="B26" s="17" t="s">
        <v>84</v>
      </c>
      <c r="C26" s="6" t="s">
        <v>55</v>
      </c>
      <c r="D26" s="18">
        <v>1</v>
      </c>
      <c r="E26" s="18">
        <v>0</v>
      </c>
      <c r="F26" s="18">
        <f>D26*E26</f>
        <v>0</v>
      </c>
      <c r="G26" s="6" t="s">
        <v>13</v>
      </c>
      <c r="H26" s="3"/>
      <c r="I26" s="3"/>
    </row>
    <row r="27" spans="1:9">
      <c r="A27" s="6" t="s">
        <v>13</v>
      </c>
      <c r="B27" s="17" t="s">
        <v>13</v>
      </c>
      <c r="C27" s="6" t="s">
        <v>13</v>
      </c>
      <c r="D27" s="18"/>
      <c r="E27" s="18"/>
      <c r="F27" s="18"/>
      <c r="G27" s="6" t="s">
        <v>13</v>
      </c>
      <c r="H27" s="3"/>
      <c r="I27" s="3"/>
    </row>
    <row r="28" spans="1:9">
      <c r="A28" s="6" t="s">
        <v>13</v>
      </c>
      <c r="B28" s="17" t="s">
        <v>85</v>
      </c>
      <c r="C28" s="6" t="s">
        <v>86</v>
      </c>
      <c r="D28" s="18">
        <v>10</v>
      </c>
      <c r="E28" s="18">
        <v>1</v>
      </c>
      <c r="F28" s="18">
        <f>D28*E28</f>
        <v>10</v>
      </c>
      <c r="G28" s="6" t="s">
        <v>13</v>
      </c>
      <c r="H28" s="3"/>
      <c r="I28" s="3"/>
    </row>
    <row r="29" spans="1:9">
      <c r="A29" s="6" t="s">
        <v>13</v>
      </c>
      <c r="B29" s="17" t="s">
        <v>87</v>
      </c>
      <c r="C29" s="6" t="s">
        <v>86</v>
      </c>
      <c r="D29" s="18">
        <v>30</v>
      </c>
      <c r="E29" s="18">
        <v>1</v>
      </c>
      <c r="F29" s="18">
        <f>D29*E29</f>
        <v>30</v>
      </c>
      <c r="G29" s="6" t="s">
        <v>13</v>
      </c>
      <c r="H29" s="3"/>
      <c r="I29" s="3"/>
    </row>
    <row r="30" spans="1:9">
      <c r="A30" s="6" t="s">
        <v>13</v>
      </c>
      <c r="B30" s="17" t="s">
        <v>88</v>
      </c>
      <c r="C30" s="6" t="s">
        <v>86</v>
      </c>
      <c r="D30" s="18">
        <v>26</v>
      </c>
      <c r="E30" s="18">
        <v>1</v>
      </c>
      <c r="F30" s="18">
        <f>D30*E30</f>
        <v>26</v>
      </c>
      <c r="G30" s="6" t="s">
        <v>13</v>
      </c>
      <c r="H30" s="3"/>
      <c r="I30" s="3"/>
    </row>
    <row r="31" spans="1:9">
      <c r="A31" s="14" t="s">
        <v>13</v>
      </c>
      <c r="B31" s="15" t="s">
        <v>89</v>
      </c>
      <c r="C31" s="14" t="s">
        <v>13</v>
      </c>
      <c r="D31" s="16"/>
      <c r="E31" s="16"/>
      <c r="F31" s="16"/>
      <c r="G31" s="14" t="s">
        <v>13</v>
      </c>
      <c r="H31" s="3"/>
      <c r="I31" s="3"/>
    </row>
    <row r="32" spans="1:9" ht="36.75">
      <c r="A32" s="6" t="s">
        <v>13</v>
      </c>
      <c r="B32" s="17" t="s">
        <v>90</v>
      </c>
      <c r="C32" s="6" t="s">
        <v>91</v>
      </c>
      <c r="D32" s="18">
        <v>8</v>
      </c>
      <c r="E32" s="18">
        <v>0</v>
      </c>
      <c r="F32" s="18">
        <f>D32*E32</f>
        <v>0</v>
      </c>
      <c r="G32" s="6" t="s">
        <v>13</v>
      </c>
      <c r="H32" s="3"/>
      <c r="I32" s="3"/>
    </row>
    <row r="33" spans="1:9">
      <c r="A33" s="6" t="s">
        <v>13</v>
      </c>
      <c r="B33" s="17" t="s">
        <v>13</v>
      </c>
      <c r="C33" s="6" t="s">
        <v>13</v>
      </c>
      <c r="D33" s="18"/>
      <c r="E33" s="18"/>
      <c r="F33" s="18"/>
      <c r="G33" s="6" t="s">
        <v>13</v>
      </c>
      <c r="H33" s="3"/>
      <c r="I33" s="3"/>
    </row>
    <row r="34" spans="1:9">
      <c r="A34" s="4" t="s">
        <v>13</v>
      </c>
      <c r="B34" s="25" t="s">
        <v>92</v>
      </c>
      <c r="C34" s="4" t="s">
        <v>13</v>
      </c>
      <c r="D34" s="11"/>
      <c r="E34" s="11"/>
      <c r="F34" s="11">
        <f>SUM(F3:F33)</f>
        <v>1146.2650000000001</v>
      </c>
      <c r="G34" s="4" t="s">
        <v>13</v>
      </c>
      <c r="H34" s="3"/>
      <c r="I34" s="3"/>
    </row>
    <row r="35" spans="1:9">
      <c r="A35" s="6" t="s">
        <v>93</v>
      </c>
      <c r="B35" s="17" t="s">
        <v>13</v>
      </c>
      <c r="C35" s="6" t="s">
        <v>13</v>
      </c>
      <c r="D35" s="18"/>
      <c r="E35" s="18"/>
      <c r="F35" s="18"/>
      <c r="G35" s="6" t="s">
        <v>13</v>
      </c>
      <c r="H35" s="3"/>
      <c r="I35" s="3"/>
    </row>
    <row r="36" spans="1:9" ht="36.75">
      <c r="A36" s="6" t="s">
        <v>13</v>
      </c>
      <c r="B36" s="17" t="s">
        <v>94</v>
      </c>
      <c r="C36" s="6" t="s">
        <v>13</v>
      </c>
      <c r="D36" s="18"/>
      <c r="E36" s="18"/>
      <c r="F36" s="18"/>
      <c r="G36" s="6" t="s">
        <v>13</v>
      </c>
      <c r="H36" s="3"/>
      <c r="I36" s="3"/>
    </row>
    <row r="37" spans="1:9" ht="24.75">
      <c r="A37" s="6" t="s">
        <v>13</v>
      </c>
      <c r="B37" s="17" t="s">
        <v>95</v>
      </c>
      <c r="C37" s="6" t="s">
        <v>13</v>
      </c>
      <c r="D37" s="18"/>
      <c r="E37" s="18"/>
      <c r="F37" s="18"/>
      <c r="G37" s="6" t="s">
        <v>13</v>
      </c>
      <c r="H37" s="3"/>
      <c r="I37" s="3"/>
    </row>
    <row r="38" spans="1:9" ht="36.75">
      <c r="A38" s="6" t="s">
        <v>13</v>
      </c>
      <c r="B38" s="17" t="s">
        <v>96</v>
      </c>
      <c r="C38" s="6" t="s">
        <v>13</v>
      </c>
      <c r="D38" s="18"/>
      <c r="E38" s="18"/>
      <c r="F38" s="18"/>
      <c r="G38" s="6" t="s">
        <v>13</v>
      </c>
      <c r="H38" s="3"/>
      <c r="I38" s="3"/>
    </row>
    <row r="39" spans="1:9" ht="24.75">
      <c r="A39" s="6" t="s">
        <v>13</v>
      </c>
      <c r="B39" s="17" t="s">
        <v>97</v>
      </c>
      <c r="C39" s="6" t="s">
        <v>13</v>
      </c>
      <c r="D39" s="18"/>
      <c r="E39" s="18"/>
      <c r="F39" s="18"/>
      <c r="G39" s="6" t="s">
        <v>13</v>
      </c>
      <c r="H39" s="3"/>
      <c r="I39" s="3"/>
    </row>
    <row r="40" spans="1:9" ht="36.75">
      <c r="A40" s="6" t="s">
        <v>13</v>
      </c>
      <c r="B40" s="17" t="s">
        <v>98</v>
      </c>
      <c r="C40" s="6" t="s">
        <v>13</v>
      </c>
      <c r="D40" s="18"/>
      <c r="E40" s="18"/>
      <c r="F40" s="18"/>
      <c r="G40" s="6" t="s">
        <v>13</v>
      </c>
      <c r="H40" s="3"/>
      <c r="I40" s="3"/>
    </row>
    <row r="41" spans="1:9">
      <c r="A41" s="6" t="s">
        <v>13</v>
      </c>
      <c r="B41" s="17" t="s">
        <v>99</v>
      </c>
      <c r="C41" s="6" t="s">
        <v>13</v>
      </c>
      <c r="D41" s="18"/>
      <c r="E41" s="18"/>
      <c r="F41" s="18"/>
      <c r="G41" s="6" t="s">
        <v>13</v>
      </c>
      <c r="H41" s="3"/>
      <c r="I41" s="3"/>
    </row>
    <row r="42" spans="1:9" ht="72.75">
      <c r="A42" s="6" t="s">
        <v>13</v>
      </c>
      <c r="B42" s="17" t="s">
        <v>100</v>
      </c>
      <c r="C42" s="6" t="s">
        <v>13</v>
      </c>
      <c r="D42" s="18"/>
      <c r="E42" s="18"/>
      <c r="F42" s="18"/>
      <c r="G42" s="6" t="s">
        <v>13</v>
      </c>
      <c r="H42" s="3"/>
      <c r="I42" s="3"/>
    </row>
    <row r="43" spans="1:9" ht="48.75">
      <c r="A43" s="6" t="s">
        <v>13</v>
      </c>
      <c r="B43" s="17" t="s">
        <v>101</v>
      </c>
      <c r="C43" s="6" t="s">
        <v>13</v>
      </c>
      <c r="D43" s="18"/>
      <c r="E43" s="18"/>
      <c r="F43" s="18"/>
      <c r="G43" s="6" t="s">
        <v>13</v>
      </c>
      <c r="H43" s="3"/>
      <c r="I43" s="3"/>
    </row>
    <row r="44" spans="1:9">
      <c r="A44" s="6" t="s">
        <v>13</v>
      </c>
      <c r="B44" s="17" t="s">
        <v>102</v>
      </c>
      <c r="C44" s="6" t="s">
        <v>13</v>
      </c>
      <c r="D44" s="18"/>
      <c r="E44" s="18"/>
      <c r="F44" s="18"/>
      <c r="G44" s="6" t="s">
        <v>13</v>
      </c>
      <c r="H44" s="3"/>
      <c r="I44" s="3"/>
    </row>
    <row r="45" spans="1:9">
      <c r="A45" s="6" t="s">
        <v>13</v>
      </c>
      <c r="B45" s="17" t="s">
        <v>103</v>
      </c>
      <c r="C45" s="6" t="s">
        <v>13</v>
      </c>
      <c r="D45" s="18"/>
      <c r="E45" s="18"/>
      <c r="F45" s="18"/>
      <c r="G45" s="6" t="s">
        <v>13</v>
      </c>
      <c r="H45" s="3"/>
      <c r="I45" s="3"/>
    </row>
    <row r="46" spans="1:9">
      <c r="A46" s="6" t="s">
        <v>13</v>
      </c>
      <c r="B46" s="17" t="s">
        <v>13</v>
      </c>
      <c r="C46" s="6" t="s">
        <v>13</v>
      </c>
      <c r="D46" s="18"/>
      <c r="E46" s="18"/>
      <c r="F46" s="18"/>
      <c r="G46" s="6" t="s">
        <v>13</v>
      </c>
      <c r="H46" s="3"/>
      <c r="I46" s="3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8E00C-EF6A-4760-854D-10B2539FAF09}">
  <dimension ref="A1:D28"/>
  <sheetViews>
    <sheetView workbookViewId="0"/>
  </sheetViews>
  <sheetFormatPr defaultRowHeight="15"/>
  <cols>
    <col min="1" max="1" width="20.5703125" style="1" bestFit="1" customWidth="1"/>
    <col min="2" max="2" width="72.28515625" style="1" bestFit="1" customWidth="1"/>
    <col min="4" max="4" width="0" style="8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13</v>
      </c>
      <c r="C8" s="3"/>
    </row>
    <row r="9" spans="1:3">
      <c r="A9" s="2" t="s">
        <v>15</v>
      </c>
      <c r="B9" s="5" t="s">
        <v>16</v>
      </c>
      <c r="C9" s="3"/>
    </row>
    <row r="10" spans="1:3">
      <c r="A10" s="2" t="s">
        <v>17</v>
      </c>
      <c r="B10" s="5" t="s">
        <v>18</v>
      </c>
      <c r="C10" s="3"/>
    </row>
    <row r="11" spans="1:3">
      <c r="A11" s="2" t="s">
        <v>19</v>
      </c>
      <c r="B11" s="5" t="s">
        <v>20</v>
      </c>
      <c r="C11" s="3"/>
    </row>
    <row r="12" spans="1:3">
      <c r="A12" s="2" t="s">
        <v>21</v>
      </c>
      <c r="B12" s="5" t="s">
        <v>13</v>
      </c>
      <c r="C12" s="3"/>
    </row>
    <row r="13" spans="1:3">
      <c r="A13" s="2" t="s">
        <v>22</v>
      </c>
      <c r="B13" s="5" t="s">
        <v>13</v>
      </c>
      <c r="C13" s="3"/>
    </row>
    <row r="14" spans="1:3">
      <c r="A14" s="2" t="s">
        <v>23</v>
      </c>
      <c r="B14" s="5" t="s">
        <v>24</v>
      </c>
      <c r="C14" s="3"/>
    </row>
    <row r="15" spans="1:3">
      <c r="A15" s="2" t="s">
        <v>13</v>
      </c>
      <c r="B15" s="6" t="s">
        <v>13</v>
      </c>
      <c r="C15" s="3"/>
    </row>
    <row r="16" spans="1:3">
      <c r="A16" s="2" t="s">
        <v>25</v>
      </c>
      <c r="B16" s="7" t="s">
        <v>26</v>
      </c>
      <c r="C16" s="3"/>
    </row>
    <row r="17" spans="1:3">
      <c r="A17" s="2" t="s">
        <v>27</v>
      </c>
      <c r="B17" s="7" t="s">
        <v>28</v>
      </c>
      <c r="C17" s="3"/>
    </row>
    <row r="18" spans="1:3">
      <c r="A18" s="2" t="s">
        <v>29</v>
      </c>
      <c r="B18" s="7" t="s">
        <v>30</v>
      </c>
      <c r="C18" s="3"/>
    </row>
    <row r="19" spans="1:3">
      <c r="A19" s="2" t="s">
        <v>31</v>
      </c>
      <c r="B19" s="7" t="s">
        <v>32</v>
      </c>
      <c r="C19" s="3"/>
    </row>
    <row r="20" spans="1:3">
      <c r="A20" s="2" t="s">
        <v>33</v>
      </c>
      <c r="B20" s="7" t="s">
        <v>34</v>
      </c>
      <c r="C20" s="3"/>
    </row>
    <row r="21" spans="1:3">
      <c r="A21" s="2" t="s">
        <v>35</v>
      </c>
      <c r="B21" s="7" t="s">
        <v>34</v>
      </c>
      <c r="C21" s="3"/>
    </row>
    <row r="22" spans="1:3">
      <c r="A22" s="2" t="s">
        <v>36</v>
      </c>
      <c r="B22" s="7" t="s">
        <v>34</v>
      </c>
      <c r="C22" s="3"/>
    </row>
    <row r="23" spans="1:3">
      <c r="A23" s="2" t="s">
        <v>37</v>
      </c>
      <c r="B23" s="7" t="s">
        <v>34</v>
      </c>
      <c r="C23" s="3"/>
    </row>
    <row r="24" spans="1:3">
      <c r="A24" s="2" t="s">
        <v>38</v>
      </c>
      <c r="B24" s="7" t="s">
        <v>39</v>
      </c>
      <c r="C24" s="3"/>
    </row>
    <row r="25" spans="1:3">
      <c r="A25" s="2" t="s">
        <v>40</v>
      </c>
      <c r="B25" s="7" t="s">
        <v>34</v>
      </c>
      <c r="C25" s="3"/>
    </row>
    <row r="26" spans="1:3">
      <c r="A26" s="2" t="s">
        <v>41</v>
      </c>
      <c r="B26" s="7" t="s">
        <v>34</v>
      </c>
      <c r="C26" s="3"/>
    </row>
    <row r="27" spans="1:3">
      <c r="A27" s="2" t="s">
        <v>42</v>
      </c>
      <c r="B27" s="7" t="s">
        <v>34</v>
      </c>
      <c r="C27" s="3"/>
    </row>
    <row r="28" spans="1:3">
      <c r="A28" s="2" t="s">
        <v>43</v>
      </c>
      <c r="B28" s="7" t="s">
        <v>34</v>
      </c>
      <c r="C28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Specifikace materiálu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Oli</cp:lastModifiedBy>
  <dcterms:created xsi:type="dcterms:W3CDTF">2019-02-07T09:20:45Z</dcterms:created>
  <dcterms:modified xsi:type="dcterms:W3CDTF">2019-02-07T09:21:30Z</dcterms:modified>
</cp:coreProperties>
</file>